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CalcMooresLaw" sheetId="2" r:id="rId1"/>
    <sheet name="CalcNMlaw" sheetId="3" r:id="rId2"/>
    <sheet name="TeslaDojo" sheetId="4" r:id="rId3"/>
  </sheets>
  <calcPr calcId="125725"/>
</workbook>
</file>

<file path=xl/calcChain.xml><?xml version="1.0" encoding="utf-8"?>
<calcChain xmlns="http://schemas.openxmlformats.org/spreadsheetml/2006/main">
  <c r="A55" i="2"/>
  <c r="B55"/>
  <c r="C11" i="4"/>
  <c r="C3"/>
  <c r="C9"/>
  <c r="G5" i="3"/>
  <c r="B4"/>
  <c r="B10" s="1"/>
  <c r="A50" i="2"/>
  <c r="A47"/>
  <c r="A45"/>
  <c r="B43"/>
  <c r="A43"/>
  <c r="F31"/>
  <c r="B31"/>
  <c r="B28"/>
  <c r="B13"/>
  <c r="B10"/>
  <c r="B25"/>
  <c r="B22"/>
  <c r="B7"/>
  <c r="D19"/>
  <c r="D4"/>
  <c r="B19"/>
  <c r="B4"/>
  <c r="G20"/>
  <c r="G5"/>
  <c r="A62" l="1"/>
  <c r="A57"/>
  <c r="A59" s="1"/>
  <c r="D17" i="3"/>
  <c r="B13"/>
  <c r="B7"/>
  <c r="D4"/>
  <c r="H17" l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C19"/>
  <c r="C20" s="1"/>
  <c r="C21" s="1"/>
  <c r="C22" s="1"/>
  <c r="C23" s="1"/>
  <c r="C24" s="1"/>
  <c r="C25" s="1"/>
  <c r="C26" s="1"/>
  <c r="C27" s="1"/>
  <c r="C28" s="1"/>
  <c r="C29" s="1"/>
  <c r="C30" s="1"/>
  <c r="C31" s="1"/>
</calcChain>
</file>

<file path=xl/sharedStrings.xml><?xml version="1.0" encoding="utf-8"?>
<sst xmlns="http://schemas.openxmlformats.org/spreadsheetml/2006/main" count="86" uniqueCount="44">
  <si>
    <t>Control</t>
  </si>
  <si>
    <t>Annual growth rate</t>
  </si>
  <si>
    <t>2yrs growth</t>
  </si>
  <si>
    <t>Start year</t>
  </si>
  <si>
    <t>End Year</t>
  </si>
  <si>
    <t xml:space="preserve">Transistor count at </t>
  </si>
  <si>
    <t>10yrs growth</t>
  </si>
  <si>
    <t>Years</t>
  </si>
  <si>
    <t>Using transistor count in compute chips only</t>
  </si>
  <si>
    <t>Using transistor count in compute chips or memory chips</t>
  </si>
  <si>
    <t>#years</t>
  </si>
  <si>
    <t>20yrs growth</t>
  </si>
  <si>
    <t>23yrs growth</t>
  </si>
  <si>
    <t>Year</t>
  </si>
  <si>
    <t>Mathiesen predicts that by 2046 we will have Micro SD cards build on 1 nm with 500,000 layers of memory circuts stacked for a total capacity of 20,000TBytes=2*10,000</t>
  </si>
  <si>
    <t>That chip will have a transitor density of 1 billion transistors per mm2 or 500,000 billion transistors per mm3 and that will be the end of Moore's Law</t>
  </si>
  <si>
    <t>Other important info</t>
  </si>
  <si>
    <t>1 nm is a billionth of a meter</t>
  </si>
  <si>
    <t>1 millimeter = 1 million *1 nm</t>
  </si>
  <si>
    <t>1 millimeter = 0.5 million *2nm</t>
  </si>
  <si>
    <t>That Micro SD chip will also have 100,000*5.333Trillion transistors in it or 533,300 trillion transistors in total and be 1 mm thick</t>
  </si>
  <si>
    <t xml:space="preserve">Control </t>
  </si>
  <si>
    <t>Calculating the size of squared space needed in nm for 1 transistor in a 1 billion transistors /mm2 IC</t>
  </si>
  <si>
    <t>Number of squares needed along one side</t>
  </si>
  <si>
    <t>Length of 1 transistor square side in millimeter</t>
  </si>
  <si>
    <t>Length of 1 transistor square side in nm</t>
  </si>
  <si>
    <t>Overhead</t>
  </si>
  <si>
    <t>Number of layers possible to stack in 1 mm incl overhead</t>
  </si>
  <si>
    <t xml:space="preserve">nm count at </t>
  </si>
  <si>
    <t>nm</t>
  </si>
  <si>
    <t>Yr Growth</t>
  </si>
  <si>
    <t>Using nm tech used to make ICs</t>
  </si>
  <si>
    <t>Prediction of year we hit 1 nm for computational ICs</t>
  </si>
  <si>
    <t>Prediction for when we hit 1 nm for data-storing ICs</t>
  </si>
  <si>
    <t>Power consumption in watt D1 chip</t>
  </si>
  <si>
    <t>Overhead for cooling and other stuff</t>
  </si>
  <si>
    <t>Number of D1 chips to make a 1.1ExaFLOP supercomputer</t>
  </si>
  <si>
    <t>Total power needed to run entire suercomputer in watt</t>
  </si>
  <si>
    <t>1.1 ExaFLOP in terms of TFLOPS (using BF16)</t>
  </si>
  <si>
    <t>Tesla Dojo Supercomputer</t>
  </si>
  <si>
    <t>Average human brain TFLOPS/Watt</t>
  </si>
  <si>
    <t>Dojo system TFLOPS/Watt (using BF16)</t>
  </si>
  <si>
    <t>Estimated TFLOPS/watt in 2031 at 1 nm Moore's Law End</t>
  </si>
  <si>
    <t>Calculating the size of squared space needed in nm for 1 transistor in a 10 billion transistors /mm2 IC</t>
  </si>
</sst>
</file>

<file path=xl/styles.xml><?xml version="1.0" encoding="utf-8"?>
<styleSheet xmlns="http://schemas.openxmlformats.org/spreadsheetml/2006/main">
  <numFmts count="4">
    <numFmt numFmtId="164" formatCode="0.000"/>
    <numFmt numFmtId="166" formatCode="0.0"/>
    <numFmt numFmtId="167" formatCode="0.0%"/>
    <numFmt numFmtId="168" formatCode="#,##0.00000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3" fontId="0" fillId="0" borderId="0" xfId="0" applyNumberFormat="1"/>
    <xf numFmtId="164" fontId="0" fillId="0" borderId="0" xfId="0" applyNumberFormat="1"/>
    <xf numFmtId="9" fontId="0" fillId="0" borderId="0" xfId="0" applyNumberFormat="1"/>
    <xf numFmtId="164" fontId="0" fillId="2" borderId="0" xfId="0" applyNumberFormat="1" applyFill="1"/>
    <xf numFmtId="166" fontId="0" fillId="0" borderId="0" xfId="0" applyNumberFormat="1"/>
    <xf numFmtId="0" fontId="0" fillId="0" borderId="0" xfId="0" applyAlignment="1">
      <alignment horizontal="right"/>
    </xf>
    <xf numFmtId="167" fontId="0" fillId="0" borderId="0" xfId="0" applyNumberFormat="1"/>
    <xf numFmtId="0" fontId="1" fillId="0" borderId="0" xfId="0" applyFont="1"/>
    <xf numFmtId="4" fontId="1" fillId="0" borderId="0" xfId="0" applyNumberFormat="1" applyFont="1"/>
    <xf numFmtId="2" fontId="1" fillId="0" borderId="0" xfId="0" applyNumberFormat="1" applyFon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2"/>
  <sheetViews>
    <sheetView tabSelected="1" topLeftCell="A29" workbookViewId="0">
      <selection activeCell="A59" sqref="A59"/>
    </sheetView>
  </sheetViews>
  <sheetFormatPr defaultRowHeight="14.5"/>
  <cols>
    <col min="1" max="1" width="49.81640625" customWidth="1"/>
    <col min="2" max="2" width="17.36328125" customWidth="1"/>
    <col min="4" max="4" width="19.54296875" customWidth="1"/>
    <col min="9" max="9" width="18.08984375" customWidth="1"/>
  </cols>
  <sheetData>
    <row r="2" spans="1:9">
      <c r="H2" t="s">
        <v>5</v>
      </c>
    </row>
    <row r="3" spans="1:9">
      <c r="B3" t="s">
        <v>1</v>
      </c>
      <c r="D3" t="s">
        <v>0</v>
      </c>
      <c r="F3" t="s">
        <v>3</v>
      </c>
      <c r="G3" t="s">
        <v>4</v>
      </c>
      <c r="H3" t="s">
        <v>3</v>
      </c>
      <c r="I3" t="s">
        <v>4</v>
      </c>
    </row>
    <row r="4" spans="1:9">
      <c r="A4" s="1" t="s">
        <v>8</v>
      </c>
      <c r="B4" s="3">
        <f>((I4/H4)^(1/(G4-F4)))-1</f>
        <v>0.39256146991321628</v>
      </c>
      <c r="D4" s="2">
        <f>5000*(1+B4)^(G4-F4)</f>
        <v>39999999999.999908</v>
      </c>
      <c r="F4">
        <v>1971</v>
      </c>
      <c r="G4">
        <v>2019</v>
      </c>
      <c r="H4" s="2">
        <v>5000</v>
      </c>
      <c r="I4" s="2">
        <v>40000000000</v>
      </c>
    </row>
    <row r="5" spans="1:9">
      <c r="B5" s="3"/>
      <c r="F5" t="s">
        <v>10</v>
      </c>
      <c r="G5">
        <f>G4-F4</f>
        <v>48</v>
      </c>
    </row>
    <row r="6" spans="1:9">
      <c r="B6" s="3" t="s">
        <v>2</v>
      </c>
      <c r="D6" t="s">
        <v>7</v>
      </c>
    </row>
    <row r="7" spans="1:9">
      <c r="B7" s="5">
        <f>1*(1+B4)^D7</f>
        <v>1.9392274474868576</v>
      </c>
      <c r="D7">
        <v>2</v>
      </c>
    </row>
    <row r="8" spans="1:9">
      <c r="B8" s="3"/>
    </row>
    <row r="9" spans="1:9">
      <c r="B9" s="3" t="s">
        <v>6</v>
      </c>
      <c r="D9" t="s">
        <v>7</v>
      </c>
    </row>
    <row r="10" spans="1:9">
      <c r="B10" s="3">
        <f>1*(1+B4)^D10</f>
        <v>27.424817567620721</v>
      </c>
      <c r="D10">
        <v>10</v>
      </c>
    </row>
    <row r="11" spans="1:9">
      <c r="B11" s="3"/>
    </row>
    <row r="12" spans="1:9">
      <c r="B12" s="3" t="s">
        <v>11</v>
      </c>
      <c r="D12" t="s">
        <v>7</v>
      </c>
    </row>
    <row r="13" spans="1:9">
      <c r="B13" s="3">
        <f>1*(1+B4)^D13</f>
        <v>752.12061861727807</v>
      </c>
      <c r="D13">
        <v>20</v>
      </c>
    </row>
    <row r="14" spans="1:9">
      <c r="B14" s="3"/>
    </row>
    <row r="15" spans="1:9">
      <c r="B15" s="3"/>
    </row>
    <row r="16" spans="1:9">
      <c r="B16" s="3"/>
    </row>
    <row r="17" spans="1:9">
      <c r="B17" s="3"/>
      <c r="H17" t="s">
        <v>5</v>
      </c>
    </row>
    <row r="18" spans="1:9">
      <c r="B18" s="3" t="s">
        <v>1</v>
      </c>
      <c r="D18" t="s">
        <v>0</v>
      </c>
      <c r="F18" t="s">
        <v>3</v>
      </c>
      <c r="G18" t="s">
        <v>4</v>
      </c>
      <c r="H18" t="s">
        <v>3</v>
      </c>
      <c r="I18" t="s">
        <v>4</v>
      </c>
    </row>
    <row r="19" spans="1:9">
      <c r="A19" s="1" t="s">
        <v>9</v>
      </c>
      <c r="B19" s="3">
        <f>((I19/H19)^(1/(G19-F19)))-1</f>
        <v>0.49147306597759899</v>
      </c>
      <c r="D19" s="2">
        <f>5000*(1+B19)^(G19-F19)</f>
        <v>5333000000000.0234</v>
      </c>
      <c r="F19">
        <v>1971</v>
      </c>
      <c r="G19">
        <v>2023</v>
      </c>
      <c r="H19" s="2">
        <v>5000</v>
      </c>
      <c r="I19" s="2">
        <v>5333000000000</v>
      </c>
    </row>
    <row r="20" spans="1:9">
      <c r="B20" s="3"/>
      <c r="F20" t="s">
        <v>10</v>
      </c>
      <c r="G20">
        <f>G19-F19</f>
        <v>52</v>
      </c>
    </row>
    <row r="21" spans="1:9">
      <c r="B21" s="3" t="s">
        <v>2</v>
      </c>
      <c r="D21" t="s">
        <v>7</v>
      </c>
    </row>
    <row r="22" spans="1:9">
      <c r="B22" s="5">
        <f>1*(1+B19)^D22</f>
        <v>2.2244919065366195</v>
      </c>
      <c r="D22">
        <v>2</v>
      </c>
    </row>
    <row r="23" spans="1:9">
      <c r="B23" s="3"/>
    </row>
    <row r="24" spans="1:9">
      <c r="B24" s="3" t="s">
        <v>6</v>
      </c>
      <c r="D24" t="s">
        <v>7</v>
      </c>
    </row>
    <row r="25" spans="1:9">
      <c r="B25" s="3">
        <f>1*(1+B19)^D25</f>
        <v>54.469595466154701</v>
      </c>
      <c r="D25">
        <v>10</v>
      </c>
    </row>
    <row r="26" spans="1:9">
      <c r="B26" s="3"/>
    </row>
    <row r="27" spans="1:9">
      <c r="B27" s="3" t="s">
        <v>11</v>
      </c>
      <c r="D27" t="s">
        <v>7</v>
      </c>
    </row>
    <row r="28" spans="1:9">
      <c r="B28" s="3">
        <f>1*(1+B19)^D28</f>
        <v>2966.9368302465409</v>
      </c>
      <c r="D28">
        <v>20</v>
      </c>
    </row>
    <row r="30" spans="1:9">
      <c r="B30" s="3" t="s">
        <v>12</v>
      </c>
      <c r="D30" t="s">
        <v>7</v>
      </c>
      <c r="F30" t="s">
        <v>13</v>
      </c>
    </row>
    <row r="31" spans="1:9">
      <c r="B31" s="3">
        <f>1*(1+B19)^D31</f>
        <v>9843.6133073407582</v>
      </c>
      <c r="D31">
        <v>23</v>
      </c>
      <c r="F31">
        <f>G19+D31</f>
        <v>2046</v>
      </c>
    </row>
    <row r="32" spans="1:9">
      <c r="A32" t="s">
        <v>14</v>
      </c>
    </row>
    <row r="33" spans="1:4">
      <c r="A33" t="s">
        <v>15</v>
      </c>
    </row>
    <row r="34" spans="1:4">
      <c r="A34" t="s">
        <v>20</v>
      </c>
    </row>
    <row r="36" spans="1:4">
      <c r="A36" t="s">
        <v>16</v>
      </c>
    </row>
    <row r="37" spans="1:4">
      <c r="A37" t="s">
        <v>17</v>
      </c>
    </row>
    <row r="38" spans="1:4">
      <c r="A38" t="s">
        <v>18</v>
      </c>
    </row>
    <row r="39" spans="1:4">
      <c r="A39" t="s">
        <v>19</v>
      </c>
    </row>
    <row r="41" spans="1:4">
      <c r="A41" s="1" t="s">
        <v>22</v>
      </c>
      <c r="B41" s="1"/>
      <c r="C41" s="1"/>
      <c r="D41" s="1"/>
    </row>
    <row r="42" spans="1:4">
      <c r="A42" t="s">
        <v>23</v>
      </c>
      <c r="B42" t="s">
        <v>21</v>
      </c>
    </row>
    <row r="43" spans="1:4">
      <c r="A43" s="2">
        <f>1000000000^0.5</f>
        <v>31622.776601683792</v>
      </c>
      <c r="B43">
        <f>A43^2</f>
        <v>999999999.99999988</v>
      </c>
    </row>
    <row r="44" spans="1:4">
      <c r="A44" t="s">
        <v>24</v>
      </c>
    </row>
    <row r="45" spans="1:4">
      <c r="A45" s="12">
        <f>1/A43</f>
        <v>3.1622776601683795E-5</v>
      </c>
    </row>
    <row r="46" spans="1:4">
      <c r="A46" t="s">
        <v>25</v>
      </c>
    </row>
    <row r="47" spans="1:4">
      <c r="A47">
        <f>A45*1000000</f>
        <v>31.622776601683796</v>
      </c>
    </row>
    <row r="48" spans="1:4">
      <c r="A48" t="s">
        <v>26</v>
      </c>
      <c r="B48" s="4">
        <v>0.5</v>
      </c>
    </row>
    <row r="49" spans="1:4">
      <c r="A49" t="s">
        <v>27</v>
      </c>
    </row>
    <row r="50" spans="1:4">
      <c r="A50" s="2">
        <f>A43*B48</f>
        <v>15811.388300841896</v>
      </c>
    </row>
    <row r="53" spans="1:4">
      <c r="A53" s="1" t="s">
        <v>43</v>
      </c>
      <c r="B53" s="1"/>
      <c r="C53" s="1"/>
      <c r="D53" s="1"/>
    </row>
    <row r="54" spans="1:4">
      <c r="A54" t="s">
        <v>23</v>
      </c>
      <c r="B54" t="s">
        <v>21</v>
      </c>
    </row>
    <row r="55" spans="1:4">
      <c r="A55" s="2">
        <f>10000000000^0.5</f>
        <v>100000</v>
      </c>
      <c r="B55">
        <f>A55^2</f>
        <v>10000000000</v>
      </c>
    </row>
    <row r="56" spans="1:4">
      <c r="A56" t="s">
        <v>24</v>
      </c>
    </row>
    <row r="57" spans="1:4">
      <c r="A57" s="12">
        <f>1/A55</f>
        <v>1.0000000000000001E-5</v>
      </c>
    </row>
    <row r="58" spans="1:4">
      <c r="A58" t="s">
        <v>25</v>
      </c>
    </row>
    <row r="59" spans="1:4">
      <c r="A59">
        <f>A57*1000000</f>
        <v>10</v>
      </c>
    </row>
    <row r="60" spans="1:4">
      <c r="A60" t="s">
        <v>26</v>
      </c>
      <c r="B60" s="4">
        <v>0.5</v>
      </c>
    </row>
    <row r="61" spans="1:4">
      <c r="A61" t="s">
        <v>27</v>
      </c>
    </row>
    <row r="62" spans="1:4">
      <c r="A62" s="2">
        <f>A55*B60</f>
        <v>50000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7"/>
  <sheetViews>
    <sheetView workbookViewId="0">
      <selection activeCell="D13" sqref="D13"/>
    </sheetView>
  </sheetViews>
  <sheetFormatPr defaultRowHeight="14.5"/>
  <cols>
    <col min="1" max="1" width="40.7265625" customWidth="1"/>
    <col min="3" max="3" width="9.7265625" customWidth="1"/>
    <col min="4" max="4" width="25.26953125" customWidth="1"/>
    <col min="5" max="5" width="14.1796875" customWidth="1"/>
    <col min="8" max="8" width="14.54296875" customWidth="1"/>
    <col min="9" max="9" width="18.81640625" customWidth="1"/>
  </cols>
  <sheetData>
    <row r="2" spans="1:9">
      <c r="H2" t="s">
        <v>28</v>
      </c>
    </row>
    <row r="3" spans="1:9">
      <c r="B3" t="s">
        <v>1</v>
      </c>
      <c r="D3" t="s">
        <v>0</v>
      </c>
      <c r="F3" t="s">
        <v>3</v>
      </c>
      <c r="G3" t="s">
        <v>4</v>
      </c>
      <c r="H3" t="s">
        <v>3</v>
      </c>
      <c r="I3" t="s">
        <v>4</v>
      </c>
    </row>
    <row r="4" spans="1:9">
      <c r="A4" s="1" t="s">
        <v>31</v>
      </c>
      <c r="B4" s="3">
        <f>((I4/H4)^(1/(G4-F4)))-1</f>
        <v>-0.14320992624461748</v>
      </c>
      <c r="D4" s="2">
        <f>5000*(1+B4)^(G4-F4)</f>
        <v>3.5000000000000018</v>
      </c>
      <c r="F4">
        <v>1972</v>
      </c>
      <c r="G4">
        <v>2019</v>
      </c>
      <c r="H4" s="2">
        <v>10000</v>
      </c>
      <c r="I4" s="2">
        <v>7</v>
      </c>
    </row>
    <row r="5" spans="1:9">
      <c r="B5" s="3"/>
      <c r="F5" t="s">
        <v>10</v>
      </c>
      <c r="G5">
        <f>G4-F4</f>
        <v>47</v>
      </c>
    </row>
    <row r="6" spans="1:9">
      <c r="B6" s="3" t="s">
        <v>2</v>
      </c>
      <c r="D6" t="s">
        <v>7</v>
      </c>
    </row>
    <row r="7" spans="1:9">
      <c r="B7" s="5">
        <f>1*(1+B4)^D7</f>
        <v>0.73408923048575381</v>
      </c>
      <c r="D7">
        <v>2</v>
      </c>
    </row>
    <row r="8" spans="1:9">
      <c r="B8" s="3"/>
    </row>
    <row r="9" spans="1:9">
      <c r="B9" s="3" t="s">
        <v>6</v>
      </c>
      <c r="D9" t="s">
        <v>7</v>
      </c>
    </row>
    <row r="10" spans="1:9">
      <c r="B10" s="3">
        <f>1*(1+B4)^D10</f>
        <v>0.21317892302500402</v>
      </c>
      <c r="D10">
        <v>10</v>
      </c>
    </row>
    <row r="11" spans="1:9">
      <c r="B11" s="3"/>
    </row>
    <row r="12" spans="1:9">
      <c r="B12" s="3" t="s">
        <v>11</v>
      </c>
      <c r="D12" t="s">
        <v>7</v>
      </c>
    </row>
    <row r="13" spans="1:9">
      <c r="B13" s="3">
        <f>1*(1+B4)^D13</f>
        <v>4.5445253222100586E-2</v>
      </c>
      <c r="D13">
        <v>20</v>
      </c>
    </row>
    <row r="15" spans="1:9">
      <c r="B15" t="s">
        <v>32</v>
      </c>
      <c r="F15" t="s">
        <v>33</v>
      </c>
    </row>
    <row r="16" spans="1:9">
      <c r="B16" s="7" t="s">
        <v>13</v>
      </c>
      <c r="C16" s="7" t="s">
        <v>29</v>
      </c>
      <c r="D16" s="7" t="s">
        <v>30</v>
      </c>
      <c r="F16" s="7" t="s">
        <v>13</v>
      </c>
      <c r="G16" s="7" t="s">
        <v>29</v>
      </c>
      <c r="H16" s="7" t="s">
        <v>30</v>
      </c>
    </row>
    <row r="17" spans="2:8">
      <c r="D17" s="8">
        <f>B4</f>
        <v>-0.14320992624461748</v>
      </c>
      <c r="H17" s="8">
        <f>D17</f>
        <v>-0.14320992624461748</v>
      </c>
    </row>
    <row r="18" spans="2:8">
      <c r="B18">
        <v>2019</v>
      </c>
      <c r="C18" s="6">
        <v>7</v>
      </c>
      <c r="F18">
        <v>2023</v>
      </c>
      <c r="G18" s="6">
        <v>16</v>
      </c>
    </row>
    <row r="19" spans="2:8">
      <c r="B19">
        <v>2020</v>
      </c>
      <c r="C19" s="6">
        <f t="shared" ref="C19:C31" si="0">C18*(1+D$17)</f>
        <v>5.9975305162876777</v>
      </c>
      <c r="F19">
        <v>2024</v>
      </c>
      <c r="G19" s="6">
        <f t="shared" ref="G19:G37" si="1">G18*(1+H$17)</f>
        <v>13.70864118008612</v>
      </c>
    </row>
    <row r="20" spans="2:8">
      <c r="B20">
        <v>2021</v>
      </c>
      <c r="C20" s="6">
        <f t="shared" si="0"/>
        <v>5.1386246134002764</v>
      </c>
      <c r="F20">
        <v>2025</v>
      </c>
      <c r="G20" s="6">
        <f t="shared" si="1"/>
        <v>11.745427687772061</v>
      </c>
    </row>
    <row r="21" spans="2:8">
      <c r="B21">
        <v>2022</v>
      </c>
      <c r="C21" s="6">
        <f t="shared" si="0"/>
        <v>4.4027225615164465</v>
      </c>
      <c r="F21">
        <v>2026</v>
      </c>
      <c r="G21" s="6">
        <f t="shared" si="1"/>
        <v>10.063365854894736</v>
      </c>
    </row>
    <row r="22" spans="2:8">
      <c r="B22">
        <v>2023</v>
      </c>
      <c r="C22" s="6">
        <f t="shared" si="0"/>
        <v>3.7722089882061627</v>
      </c>
      <c r="F22">
        <v>2027</v>
      </c>
      <c r="G22" s="6">
        <f t="shared" si="1"/>
        <v>8.6221919730426588</v>
      </c>
    </row>
    <row r="23" spans="2:8">
      <c r="B23">
        <v>2024</v>
      </c>
      <c r="C23" s="6">
        <f t="shared" si="0"/>
        <v>3.2319912172258749</v>
      </c>
      <c r="F23">
        <v>2028</v>
      </c>
      <c r="G23" s="6">
        <f t="shared" si="1"/>
        <v>7.3874084965162865</v>
      </c>
    </row>
    <row r="24" spans="2:8">
      <c r="B24">
        <v>2025</v>
      </c>
      <c r="C24" s="6">
        <f t="shared" si="0"/>
        <v>2.7691379933837057</v>
      </c>
      <c r="F24">
        <v>2029</v>
      </c>
      <c r="G24" s="6">
        <f t="shared" si="1"/>
        <v>6.3294582705913287</v>
      </c>
    </row>
    <row r="25" spans="2:8">
      <c r="B25">
        <v>2026</v>
      </c>
      <c r="C25" s="6">
        <f t="shared" si="0"/>
        <v>2.3725699455900573</v>
      </c>
      <c r="F25">
        <v>2030</v>
      </c>
      <c r="G25" s="6">
        <f t="shared" si="1"/>
        <v>5.42301701849156</v>
      </c>
    </row>
    <row r="26" spans="2:8">
      <c r="B26">
        <v>2027</v>
      </c>
      <c r="C26" s="6">
        <f t="shared" si="0"/>
        <v>2.0327943786719089</v>
      </c>
      <c r="F26">
        <v>2031</v>
      </c>
      <c r="G26" s="6">
        <f t="shared" si="1"/>
        <v>4.6463871512500781</v>
      </c>
    </row>
    <row r="27" spans="2:8">
      <c r="B27">
        <v>2028</v>
      </c>
      <c r="C27" s="6">
        <f t="shared" si="0"/>
        <v>1.7416780456318319</v>
      </c>
      <c r="F27">
        <v>2032</v>
      </c>
      <c r="G27" s="6">
        <f t="shared" si="1"/>
        <v>3.9809783900156162</v>
      </c>
    </row>
    <row r="28" spans="2:8">
      <c r="B28">
        <v>2029</v>
      </c>
      <c r="C28" s="6">
        <f t="shared" si="0"/>
        <v>1.4922524611750279</v>
      </c>
      <c r="F28">
        <v>2033</v>
      </c>
      <c r="G28" s="6">
        <f t="shared" si="1"/>
        <v>3.4108627684000639</v>
      </c>
    </row>
    <row r="29" spans="2:8">
      <c r="B29">
        <v>2030</v>
      </c>
      <c r="C29" s="6">
        <f t="shared" si="0"/>
        <v>1.2785470962718033</v>
      </c>
      <c r="F29">
        <v>2034</v>
      </c>
      <c r="G29" s="6">
        <f t="shared" si="1"/>
        <v>2.9223933629069787</v>
      </c>
    </row>
    <row r="30" spans="2:8">
      <c r="B30">
        <v>2031</v>
      </c>
      <c r="C30" s="6">
        <f t="shared" si="0"/>
        <v>1.0954464609144485</v>
      </c>
      <c r="F30">
        <v>2035</v>
      </c>
      <c r="G30" s="6">
        <f t="shared" si="1"/>
        <v>2.5038776249473105</v>
      </c>
    </row>
    <row r="31" spans="2:8">
      <c r="B31">
        <v>2032</v>
      </c>
      <c r="C31" s="6">
        <f t="shared" si="0"/>
        <v>0.93856765404196307</v>
      </c>
      <c r="F31">
        <v>2036</v>
      </c>
      <c r="G31" s="6">
        <f t="shared" si="1"/>
        <v>2.1452974949530583</v>
      </c>
    </row>
    <row r="32" spans="2:8">
      <c r="B32" s="6"/>
      <c r="F32">
        <v>2037</v>
      </c>
      <c r="G32" s="6">
        <f t="shared" si="1"/>
        <v>1.8380695989280682</v>
      </c>
    </row>
    <row r="33" spans="6:7">
      <c r="F33">
        <v>2038</v>
      </c>
      <c r="G33" s="6">
        <f t="shared" si="1"/>
        <v>1.5748397872331059</v>
      </c>
    </row>
    <row r="34" spans="6:7">
      <c r="F34">
        <v>2039</v>
      </c>
      <c r="G34" s="6">
        <f t="shared" si="1"/>
        <v>1.3493070974563637</v>
      </c>
    </row>
    <row r="35" spans="6:7">
      <c r="F35">
        <v>2040</v>
      </c>
      <c r="G35" s="6">
        <f t="shared" si="1"/>
        <v>1.156072927548299</v>
      </c>
    </row>
    <row r="36" spans="6:7">
      <c r="F36">
        <v>2041</v>
      </c>
      <c r="G36" s="6">
        <f t="shared" si="1"/>
        <v>0.99051180886070811</v>
      </c>
    </row>
    <row r="37" spans="6:7">
      <c r="F37">
        <v>2042</v>
      </c>
      <c r="G37" s="6">
        <f t="shared" si="1"/>
        <v>0.8486606857693435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5"/>
  <sheetViews>
    <sheetView workbookViewId="0">
      <selection activeCell="C15" sqref="B2:C15"/>
    </sheetView>
  </sheetViews>
  <sheetFormatPr defaultRowHeight="14.5"/>
  <cols>
    <col min="2" max="2" width="49.453125" customWidth="1"/>
    <col min="3" max="3" width="9.81640625" bestFit="1" customWidth="1"/>
  </cols>
  <sheetData>
    <row r="2" spans="2:3">
      <c r="B2" s="9" t="s">
        <v>39</v>
      </c>
    </row>
    <row r="3" spans="2:3">
      <c r="B3" t="s">
        <v>38</v>
      </c>
      <c r="C3" s="2">
        <f>1.1*1000000</f>
        <v>1100000</v>
      </c>
    </row>
    <row r="5" spans="2:3">
      <c r="B5" t="s">
        <v>34</v>
      </c>
      <c r="C5">
        <v>400</v>
      </c>
    </row>
    <row r="6" spans="2:3">
      <c r="B6" t="s">
        <v>35</v>
      </c>
      <c r="C6">
        <v>2</v>
      </c>
    </row>
    <row r="7" spans="2:3">
      <c r="B7" t="s">
        <v>36</v>
      </c>
      <c r="C7">
        <v>3000</v>
      </c>
    </row>
    <row r="9" spans="2:3">
      <c r="B9" t="s">
        <v>37</v>
      </c>
      <c r="C9" s="2">
        <f>C5*C6*C7</f>
        <v>2400000</v>
      </c>
    </row>
    <row r="11" spans="2:3">
      <c r="B11" s="9" t="s">
        <v>41</v>
      </c>
      <c r="C11" s="10">
        <f>C3/C9</f>
        <v>0.45833333333333331</v>
      </c>
    </row>
    <row r="12" spans="2:3">
      <c r="B12" s="9"/>
      <c r="C12" s="10"/>
    </row>
    <row r="13" spans="2:3">
      <c r="B13" s="9" t="s">
        <v>40</v>
      </c>
      <c r="C13" s="10">
        <v>500000</v>
      </c>
    </row>
    <row r="14" spans="2:3">
      <c r="B14" s="9"/>
      <c r="C14" s="9"/>
    </row>
    <row r="15" spans="2:3">
      <c r="B15" s="9" t="s">
        <v>42</v>
      </c>
      <c r="C15" s="11">
        <v>56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CalcMooresLaw</vt:lpstr>
      <vt:lpstr>CalcNMlaw</vt:lpstr>
      <vt:lpstr>TeslaDojo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2022-10-29T14:27:01Z</dcterms:modified>
</cp:coreProperties>
</file>