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 activeTab="1"/>
  </bookViews>
  <sheets>
    <sheet name="ShahedProductionCosts" sheetId="1" r:id="rId1"/>
    <sheet name="Cost comparison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2"/>
  <c r="B13"/>
  <c r="C11"/>
  <c r="C10"/>
  <c r="C9"/>
  <c r="C8"/>
  <c r="B8"/>
  <c r="C6"/>
  <c r="B30" i="1"/>
  <c r="B31"/>
  <c r="B29"/>
  <c r="D27"/>
  <c r="D23"/>
  <c r="B23"/>
  <c r="D16"/>
</calcChain>
</file>

<file path=xl/sharedStrings.xml><?xml version="1.0" encoding="utf-8"?>
<sst xmlns="http://schemas.openxmlformats.org/spreadsheetml/2006/main" count="94" uniqueCount="69">
  <si>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</si>
  <si>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</si>
  <si>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Shahed-136 drone: Tentative cost estimates</t>
  </si>
  <si>
    <t xml:space="preserve">Mass production </t>
  </si>
  <si>
    <t xml:space="preserve">Cost if drone build of metal in an automotive </t>
  </si>
  <si>
    <t>style factory making 120,000 units per year</t>
  </si>
  <si>
    <t>Hand build</t>
  </si>
  <si>
    <t>Cost for Iran making 150 units per months</t>
  </si>
  <si>
    <t xml:space="preserve"> (1440 year) in composite materials</t>
  </si>
  <si>
    <t>USD</t>
  </si>
  <si>
    <r>
      <t xml:space="preserve">Engine (50hp Limbach L550E ) </t>
    </r>
    <r>
      <rPr>
        <sz val="11"/>
        <color theme="1"/>
        <rFont val="Calibri"/>
        <family val="2"/>
        <scheme val="minor"/>
      </rPr>
      <t>quoted price require mass production</t>
    </r>
  </si>
  <si>
    <r>
      <rPr>
        <b/>
        <sz val="11"/>
        <color theme="1"/>
        <rFont val="Calibri"/>
        <family val="2"/>
        <scheme val="minor"/>
      </rPr>
      <t>Warhead with 40 kg of high explosives</t>
    </r>
    <r>
      <rPr>
        <sz val="11"/>
        <color theme="1"/>
        <rFont val="Calibri"/>
        <family val="2"/>
        <scheme val="minor"/>
      </rPr>
      <t xml:space="preserve"> TNT or the like</t>
    </r>
  </si>
  <si>
    <t>Launch solid propellant rocket</t>
  </si>
  <si>
    <t>For a much more reliable estimate HM propose contacting Munro Live at https://www.youtube.com/c/MunroLive/about or https://leandesign.com/</t>
  </si>
  <si>
    <t>Actuators 4 for control flaps 30 USD each</t>
  </si>
  <si>
    <t xml:space="preserve">USD </t>
  </si>
  <si>
    <r>
      <rPr>
        <b/>
        <sz val="11"/>
        <color theme="1"/>
        <rFont val="Calibri"/>
        <family val="2"/>
        <scheme val="minor"/>
      </rPr>
      <t>Frame and body panels</t>
    </r>
    <r>
      <rPr>
        <sz val="11"/>
        <color theme="1"/>
        <rFont val="Calibri"/>
        <family val="2"/>
        <scheme val="minor"/>
      </rPr>
      <t xml:space="preserve"> and assembling cost (either metal or composite)</t>
    </r>
  </si>
  <si>
    <t>Gimbal for engine control</t>
  </si>
  <si>
    <t>Navigation computer and sensors</t>
  </si>
  <si>
    <t>Battery to power actuators sensors and computer</t>
  </si>
  <si>
    <t>Eletronics to integrate computer, sensors with  actuators and gimbal</t>
  </si>
  <si>
    <t xml:space="preserve">Total unit price of drone </t>
  </si>
  <si>
    <t>Munro Associates make a living of reverse enginering and advising production companies about how to save costs and improve efficiencies and copy their competitors</t>
  </si>
  <si>
    <t>NA</t>
  </si>
  <si>
    <t>Cost of making 150*12 = 1800 units peryear</t>
  </si>
  <si>
    <t>Cost of making 10,000*12 = 120,000 units per yearyear</t>
  </si>
  <si>
    <t>Monthly production rate</t>
  </si>
  <si>
    <t>Cost of making 20,000*12 = 240,000 units per yearyear</t>
  </si>
  <si>
    <t>Cost of making 30,000*12 = 360,000 units per yearyear</t>
  </si>
  <si>
    <t>Cost comparisons</t>
  </si>
  <si>
    <t xml:space="preserve">Number of SpaceX drones </t>
  </si>
  <si>
    <t>Unit price USD</t>
  </si>
  <si>
    <t>-</t>
  </si>
  <si>
    <t>https://youtu.be/mhLlCBFfOJg</t>
  </si>
  <si>
    <t>that price can buy</t>
  </si>
  <si>
    <t>https://en.wikipedia.org/wiki/HESA_Shahed_136</t>
  </si>
  <si>
    <t>https://newatlas.com/the-cannon-of-the-21st-century-the-howitzer-m777/4903/</t>
  </si>
  <si>
    <t>Hit target at 100% certainty require 100 shells</t>
  </si>
  <si>
    <t>155 mm artillery shell unguided</t>
  </si>
  <si>
    <t>Range</t>
  </si>
  <si>
    <t xml:space="preserve">SpaceX made Shahed metal drone </t>
  </si>
  <si>
    <t>Total weight</t>
  </si>
  <si>
    <t>Speed km/h</t>
  </si>
  <si>
    <t>Iranian made Shahed composite drone</t>
  </si>
  <si>
    <t>Source 1</t>
  </si>
  <si>
    <t>Source 2</t>
  </si>
  <si>
    <t>https://www.gd-ots.com/munitions/artillery/155m-m107/</t>
  </si>
  <si>
    <t>43/6.6</t>
  </si>
  <si>
    <t>Weight in kg</t>
  </si>
  <si>
    <t>Warhead/explosives</t>
  </si>
  <si>
    <t>30 to 40</t>
  </si>
  <si>
    <t>Source 3</t>
  </si>
  <si>
    <t>https://www.quora.com/What-is-the-speed-of-an-artillery-shell</t>
  </si>
  <si>
    <t>155 mm artillery shell guided M982 Excalibur</t>
  </si>
  <si>
    <t>https://en.wikipedia.org/wiki/M982_Excalibur</t>
  </si>
  <si>
    <t>48/?4</t>
  </si>
  <si>
    <t>https://en.wikipedia.org/wiki/Tomahawk_(missile)</t>
  </si>
  <si>
    <t>in km</t>
  </si>
  <si>
    <t>US Tomahawk (cruise missile)</t>
  </si>
  <si>
    <t>https://en.wikipedia.org/wiki/M142_HIMARS</t>
  </si>
  <si>
    <t>http://www.military-today.com/artillery/m270_mlrs.htm</t>
  </si>
  <si>
    <t>Himars M31 GMLRS rocket</t>
  </si>
  <si>
    <t>Tank shell 120 mm</t>
  </si>
  <si>
    <t>https://www.quora.com/How-much-does-a-tank-round-cost</t>
  </si>
  <si>
    <t>Hit target at 100% certainty require 10 shells</t>
  </si>
  <si>
    <t>https://man.fas.org/dod-101/sys/land/docs/4lastmbt.pdf</t>
  </si>
  <si>
    <t>https://www.sandboxx.us/blog/could-cheap-tomahawk-missiles-be-better-than-hypersonics/#:~:text=America's%20subsonic%20Tomahawk%20cruise%20missiles,at%20around%20%242%20million%20each.</t>
  </si>
  <si>
    <t>https://kyivindependent.com/national/why-is-russia-so-vulnerable-to-himars-in-ukraine</t>
  </si>
  <si>
    <t>https://root-nation.com/en/articles-en/weapons-en/en-155mm-m777-howitzer-and-m982-excalibur/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</si>
</sst>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2" borderId="0" xfId="0" applyFont="1" applyFill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5" fillId="0" borderId="0" xfId="1" applyAlignment="1" applyProtection="1"/>
    <xf numFmtId="1" fontId="0" fillId="0" borderId="0" xfId="0" applyNumberFormat="1"/>
    <xf numFmtId="0" fontId="1" fillId="3" borderId="0" xfId="0" applyFont="1" applyFill="1"/>
    <xf numFmtId="164" fontId="0" fillId="3" borderId="0" xfId="0" applyNumberFormat="1" applyFill="1"/>
    <xf numFmtId="1" fontId="0" fillId="3" borderId="0" xfId="0" applyNumberFormat="1" applyFill="1"/>
    <xf numFmtId="0" fontId="0" fillId="3" borderId="0" xfId="0" applyFill="1"/>
    <xf numFmtId="0" fontId="4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yivindependent.com/national/why-is-russia-so-vulnerable-to-himars-in-ukraine" TargetMode="External"/><Relationship Id="rId3" Type="http://schemas.openxmlformats.org/officeDocument/2006/relationships/hyperlink" Target="https://www.quora.com/What-is-the-speed-of-an-artillery-shell" TargetMode="External"/><Relationship Id="rId7" Type="http://schemas.openxmlformats.org/officeDocument/2006/relationships/hyperlink" Target="https://www.sandboxx.us/blog/could-cheap-tomahawk-missiles-be-better-than-hypersonics/" TargetMode="External"/><Relationship Id="rId2" Type="http://schemas.openxmlformats.org/officeDocument/2006/relationships/hyperlink" Target="https://newatlas.com/the-cannon-of-the-21st-century-the-howitzer-m777/4903/" TargetMode="External"/><Relationship Id="rId1" Type="http://schemas.openxmlformats.org/officeDocument/2006/relationships/hyperlink" Target="https://en.wikipedia.org/wiki/HESA_Shahed_136" TargetMode="External"/><Relationship Id="rId6" Type="http://schemas.openxmlformats.org/officeDocument/2006/relationships/hyperlink" Target="http://www.military-today.com/artillery/m270_mlrs.htm" TargetMode="External"/><Relationship Id="rId5" Type="http://schemas.openxmlformats.org/officeDocument/2006/relationships/hyperlink" Target="https://en.wikipedia.org/wiki/M142_HIMARS" TargetMode="External"/><Relationship Id="rId4" Type="http://schemas.openxmlformats.org/officeDocument/2006/relationships/hyperlink" Target="https://www.gd-ots.com/munitions/artillery/155m-m107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/>
  </sheetViews>
  <sheetFormatPr defaultRowHeight="14.5"/>
  <cols>
    <col min="1" max="1" width="60.26953125" customWidth="1"/>
    <col min="2" max="2" width="41.7265625" customWidth="1"/>
    <col min="3" max="3" width="6.6328125" customWidth="1"/>
    <col min="4" max="4" width="41.7265625" customWidth="1"/>
    <col min="5" max="5" width="6.6328125" customWidth="1"/>
    <col min="6" max="6" width="23.1796875" customWidth="1"/>
    <col min="10" max="10" width="13.54296875" customWidth="1"/>
  </cols>
  <sheetData>
    <row r="1" spans="1:9" ht="26">
      <c r="A1" s="1" t="s">
        <v>2</v>
      </c>
    </row>
    <row r="2" spans="1:9" ht="15.5">
      <c r="A2" s="2" t="s">
        <v>0</v>
      </c>
    </row>
    <row r="3" spans="1:9" ht="15.5">
      <c r="A3" s="2" t="s">
        <v>1</v>
      </c>
    </row>
    <row r="5" spans="1:9">
      <c r="A5" t="s">
        <v>13</v>
      </c>
    </row>
    <row r="6" spans="1:9">
      <c r="A6" t="s">
        <v>22</v>
      </c>
    </row>
    <row r="8" spans="1:9">
      <c r="B8" s="4" t="s">
        <v>3</v>
      </c>
      <c r="C8" s="4"/>
      <c r="D8" s="4" t="s">
        <v>6</v>
      </c>
      <c r="E8" s="4"/>
    </row>
    <row r="9" spans="1:9">
      <c r="B9" s="3" t="s">
        <v>4</v>
      </c>
      <c r="C9" s="3"/>
      <c r="D9" s="3" t="s">
        <v>7</v>
      </c>
      <c r="E9" s="3"/>
      <c r="G9" s="3"/>
      <c r="H9" s="3"/>
      <c r="I9" s="3"/>
    </row>
    <row r="10" spans="1:9">
      <c r="B10" s="3" t="s">
        <v>5</v>
      </c>
      <c r="C10" s="3"/>
      <c r="D10" s="3" t="s">
        <v>8</v>
      </c>
      <c r="E10" s="3"/>
    </row>
    <row r="13" spans="1:9">
      <c r="A13" s="3" t="s">
        <v>10</v>
      </c>
      <c r="B13" s="5">
        <v>400</v>
      </c>
      <c r="C13" t="s">
        <v>9</v>
      </c>
      <c r="D13" s="5">
        <v>400</v>
      </c>
      <c r="E13" t="s">
        <v>9</v>
      </c>
    </row>
    <row r="14" spans="1:9">
      <c r="A14" t="s">
        <v>11</v>
      </c>
      <c r="B14" s="5">
        <v>500</v>
      </c>
      <c r="C14" t="s">
        <v>9</v>
      </c>
      <c r="D14" s="5">
        <v>500</v>
      </c>
      <c r="E14" t="s">
        <v>9</v>
      </c>
    </row>
    <row r="15" spans="1:9">
      <c r="A15" t="s">
        <v>16</v>
      </c>
      <c r="B15" s="5">
        <v>5000</v>
      </c>
      <c r="C15" t="s">
        <v>9</v>
      </c>
      <c r="D15" s="5">
        <v>50000</v>
      </c>
      <c r="E15" t="s">
        <v>9</v>
      </c>
    </row>
    <row r="16" spans="1:9">
      <c r="A16" s="3" t="s">
        <v>12</v>
      </c>
      <c r="B16" s="5">
        <v>300</v>
      </c>
      <c r="C16" t="s">
        <v>9</v>
      </c>
      <c r="D16" s="5">
        <f>B16</f>
        <v>300</v>
      </c>
      <c r="E16" t="s">
        <v>9</v>
      </c>
    </row>
    <row r="17" spans="1:6">
      <c r="A17" s="3" t="s">
        <v>14</v>
      </c>
      <c r="B17" s="5">
        <v>120</v>
      </c>
      <c r="C17" t="s">
        <v>15</v>
      </c>
      <c r="D17" s="5">
        <v>120</v>
      </c>
      <c r="E17" t="s">
        <v>15</v>
      </c>
    </row>
    <row r="18" spans="1:6">
      <c r="A18" s="3" t="s">
        <v>17</v>
      </c>
      <c r="B18" s="5">
        <v>200</v>
      </c>
      <c r="C18" t="s">
        <v>9</v>
      </c>
      <c r="D18" s="5">
        <v>200</v>
      </c>
      <c r="E18" t="s">
        <v>9</v>
      </c>
    </row>
    <row r="19" spans="1:6">
      <c r="A19" s="3" t="s">
        <v>18</v>
      </c>
      <c r="B19" s="5">
        <v>50</v>
      </c>
      <c r="C19" t="s">
        <v>9</v>
      </c>
      <c r="D19" s="5">
        <v>50</v>
      </c>
      <c r="E19" t="s">
        <v>9</v>
      </c>
    </row>
    <row r="20" spans="1:6">
      <c r="A20" s="3" t="s">
        <v>19</v>
      </c>
      <c r="B20" s="5">
        <v>100</v>
      </c>
      <c r="C20" t="s">
        <v>9</v>
      </c>
      <c r="D20" s="5">
        <v>100</v>
      </c>
      <c r="E20" t="s">
        <v>9</v>
      </c>
    </row>
    <row r="21" spans="1:6">
      <c r="A21" s="3" t="s">
        <v>20</v>
      </c>
      <c r="B21" s="5">
        <v>1000</v>
      </c>
      <c r="C21" t="s">
        <v>9</v>
      </c>
      <c r="D21" s="5">
        <v>1000</v>
      </c>
      <c r="E21" t="s">
        <v>9</v>
      </c>
    </row>
    <row r="22" spans="1:6">
      <c r="B22" s="5"/>
      <c r="D22" s="5"/>
    </row>
    <row r="23" spans="1:6">
      <c r="A23" s="3" t="s">
        <v>21</v>
      </c>
      <c r="B23" s="6">
        <f>SUM(B13:B21)</f>
        <v>7670</v>
      </c>
      <c r="C23" s="3" t="s">
        <v>9</v>
      </c>
      <c r="D23" s="6">
        <f>SUM(D13:D21)</f>
        <v>52670</v>
      </c>
      <c r="E23" s="3" t="s">
        <v>9</v>
      </c>
    </row>
    <row r="26" spans="1:6">
      <c r="F26" s="3" t="s">
        <v>26</v>
      </c>
    </row>
    <row r="27" spans="1:6">
      <c r="A27" s="3" t="s">
        <v>24</v>
      </c>
      <c r="B27" s="8" t="s">
        <v>23</v>
      </c>
      <c r="C27" s="3"/>
      <c r="D27" s="6">
        <f>12*F27*D23</f>
        <v>94806000</v>
      </c>
      <c r="E27" s="3" t="s">
        <v>9</v>
      </c>
      <c r="F27" s="5">
        <v>150</v>
      </c>
    </row>
    <row r="28" spans="1:6">
      <c r="A28" s="3"/>
      <c r="B28" s="3"/>
      <c r="C28" s="3"/>
      <c r="D28" s="6"/>
      <c r="E28" s="3"/>
      <c r="F28" s="5"/>
    </row>
    <row r="29" spans="1:6">
      <c r="A29" s="3" t="s">
        <v>25</v>
      </c>
      <c r="B29" s="6">
        <f>12*B$23*F29</f>
        <v>920400000</v>
      </c>
      <c r="C29" s="3" t="s">
        <v>9</v>
      </c>
      <c r="D29" s="8" t="s">
        <v>23</v>
      </c>
      <c r="E29" s="3"/>
      <c r="F29" s="5">
        <v>10000</v>
      </c>
    </row>
    <row r="30" spans="1:6">
      <c r="A30" s="3" t="s">
        <v>27</v>
      </c>
      <c r="B30" s="6">
        <f t="shared" ref="B30:B31" si="0">12*B$23*F30</f>
        <v>1840800000</v>
      </c>
      <c r="C30" s="3" t="s">
        <v>9</v>
      </c>
      <c r="D30" s="8" t="s">
        <v>23</v>
      </c>
      <c r="E30" s="3"/>
      <c r="F30" s="5">
        <v>20000</v>
      </c>
    </row>
    <row r="31" spans="1:6">
      <c r="A31" s="3" t="s">
        <v>28</v>
      </c>
      <c r="B31" s="6">
        <f t="shared" si="0"/>
        <v>2761200000</v>
      </c>
      <c r="C31" s="3" t="s">
        <v>9</v>
      </c>
      <c r="D31" s="8" t="s">
        <v>23</v>
      </c>
      <c r="E31" s="3"/>
      <c r="F31" s="5">
        <v>30000</v>
      </c>
    </row>
    <row r="32" spans="1:6">
      <c r="D32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9" sqref="I9"/>
    </sheetView>
  </sheetViews>
  <sheetFormatPr defaultRowHeight="14.5"/>
  <cols>
    <col min="1" max="1" width="39.81640625" customWidth="1"/>
    <col min="2" max="2" width="19.26953125" customWidth="1"/>
    <col min="3" max="3" width="22.453125" customWidth="1"/>
    <col min="4" max="4" width="8" customWidth="1"/>
    <col min="5" max="5" width="18.54296875" customWidth="1"/>
    <col min="6" max="7" width="11.6328125" customWidth="1"/>
  </cols>
  <sheetData>
    <row r="1" spans="1:10" ht="26">
      <c r="A1" s="1" t="s">
        <v>29</v>
      </c>
    </row>
    <row r="2" spans="1:10" ht="26">
      <c r="A2" s="1"/>
    </row>
    <row r="3" spans="1:10">
      <c r="A3" s="3"/>
      <c r="B3" s="3"/>
      <c r="C3" s="3" t="s">
        <v>30</v>
      </c>
      <c r="D3" s="3" t="s">
        <v>39</v>
      </c>
      <c r="E3" s="3" t="s">
        <v>48</v>
      </c>
      <c r="F3" s="3"/>
      <c r="G3" s="3"/>
      <c r="H3" s="3"/>
      <c r="I3" s="3"/>
    </row>
    <row r="4" spans="1:10">
      <c r="A4" s="3"/>
      <c r="B4" s="3" t="s">
        <v>31</v>
      </c>
      <c r="C4" s="3" t="s">
        <v>34</v>
      </c>
      <c r="D4" s="3" t="s">
        <v>57</v>
      </c>
      <c r="E4" s="3" t="s">
        <v>49</v>
      </c>
      <c r="F4" s="3" t="s">
        <v>41</v>
      </c>
      <c r="G4" s="3" t="s">
        <v>42</v>
      </c>
      <c r="H4" s="3" t="s">
        <v>44</v>
      </c>
      <c r="I4" s="3" t="s">
        <v>45</v>
      </c>
      <c r="J4" s="3" t="s">
        <v>51</v>
      </c>
    </row>
    <row r="5" spans="1:10" ht="15.5">
      <c r="A5" s="12" t="s">
        <v>40</v>
      </c>
      <c r="B5" s="13">
        <v>6000</v>
      </c>
      <c r="C5" s="14">
        <v>1</v>
      </c>
      <c r="D5" s="15">
        <v>600</v>
      </c>
      <c r="E5" s="15">
        <v>45</v>
      </c>
      <c r="F5" s="15">
        <v>200</v>
      </c>
      <c r="G5" s="15">
        <v>185</v>
      </c>
      <c r="H5" s="16" t="s">
        <v>33</v>
      </c>
      <c r="I5" s="15"/>
      <c r="J5" s="15"/>
    </row>
    <row r="6" spans="1:10">
      <c r="A6" s="3" t="s">
        <v>43</v>
      </c>
      <c r="B6" s="9">
        <v>60000</v>
      </c>
      <c r="C6" s="11">
        <f>B6/B5</f>
        <v>10</v>
      </c>
      <c r="D6">
        <v>1000</v>
      </c>
      <c r="E6">
        <v>45</v>
      </c>
      <c r="F6">
        <v>200</v>
      </c>
      <c r="G6">
        <v>185</v>
      </c>
      <c r="H6" s="10" t="s">
        <v>35</v>
      </c>
    </row>
    <row r="7" spans="1:10">
      <c r="A7" s="3" t="s">
        <v>38</v>
      </c>
      <c r="B7" s="9">
        <v>1000</v>
      </c>
      <c r="C7" s="11" t="s">
        <v>32</v>
      </c>
      <c r="D7" s="7" t="s">
        <v>50</v>
      </c>
      <c r="E7" s="7" t="s">
        <v>47</v>
      </c>
      <c r="F7">
        <v>43</v>
      </c>
      <c r="G7">
        <v>3157</v>
      </c>
      <c r="H7" s="10" t="s">
        <v>36</v>
      </c>
      <c r="I7" s="10" t="s">
        <v>46</v>
      </c>
      <c r="J7" s="10" t="s">
        <v>52</v>
      </c>
    </row>
    <row r="8" spans="1:10">
      <c r="A8" s="3" t="s">
        <v>37</v>
      </c>
      <c r="B8" s="9">
        <f>B7*100</f>
        <v>100000</v>
      </c>
      <c r="C8" s="11">
        <f>B8/B5</f>
        <v>16.666666666666668</v>
      </c>
    </row>
    <row r="9" spans="1:10">
      <c r="A9" s="3" t="s">
        <v>53</v>
      </c>
      <c r="B9" s="9">
        <v>68000</v>
      </c>
      <c r="C9" s="11">
        <f>B9/B5</f>
        <v>11.333333333333334</v>
      </c>
      <c r="D9">
        <v>70</v>
      </c>
      <c r="E9" s="7" t="s">
        <v>55</v>
      </c>
      <c r="F9">
        <v>48</v>
      </c>
      <c r="G9">
        <v>3157</v>
      </c>
      <c r="H9" t="s">
        <v>54</v>
      </c>
      <c r="I9" t="s">
        <v>68</v>
      </c>
    </row>
    <row r="10" spans="1:10">
      <c r="A10" s="3" t="s">
        <v>58</v>
      </c>
      <c r="B10" s="9">
        <v>2000000</v>
      </c>
      <c r="C10" s="11">
        <f>B10/B5</f>
        <v>333.33333333333331</v>
      </c>
      <c r="D10">
        <v>1600</v>
      </c>
      <c r="E10">
        <v>450</v>
      </c>
      <c r="F10">
        <v>1600</v>
      </c>
      <c r="G10">
        <v>913</v>
      </c>
      <c r="H10" t="s">
        <v>56</v>
      </c>
      <c r="I10" s="10" t="s">
        <v>66</v>
      </c>
    </row>
    <row r="11" spans="1:10">
      <c r="A11" s="3" t="s">
        <v>61</v>
      </c>
      <c r="B11" s="9">
        <v>110000</v>
      </c>
      <c r="C11" s="11">
        <f>B11/B5</f>
        <v>18.333333333333332</v>
      </c>
      <c r="D11">
        <v>70</v>
      </c>
      <c r="E11">
        <v>120</v>
      </c>
      <c r="F11">
        <v>300</v>
      </c>
      <c r="G11">
        <v>3062</v>
      </c>
      <c r="H11" s="10" t="s">
        <v>59</v>
      </c>
      <c r="I11" s="10" t="s">
        <v>60</v>
      </c>
      <c r="J11" s="10" t="s">
        <v>67</v>
      </c>
    </row>
    <row r="12" spans="1:10">
      <c r="A12" s="3" t="s">
        <v>62</v>
      </c>
      <c r="B12" s="9">
        <v>4000</v>
      </c>
      <c r="C12" s="11"/>
      <c r="D12">
        <v>3</v>
      </c>
      <c r="H12" t="s">
        <v>63</v>
      </c>
      <c r="I12" t="s">
        <v>65</v>
      </c>
    </row>
    <row r="13" spans="1:10">
      <c r="A13" s="3" t="s">
        <v>64</v>
      </c>
      <c r="B13" s="9">
        <f>B12*10</f>
        <v>40000</v>
      </c>
      <c r="C13" s="11">
        <f>B13/B5</f>
        <v>6.666666666666667</v>
      </c>
    </row>
    <row r="14" spans="1:10">
      <c r="B14" s="9"/>
      <c r="C14" s="11"/>
    </row>
    <row r="15" spans="1:10">
      <c r="B15" s="9"/>
      <c r="C15" s="11"/>
    </row>
    <row r="16" spans="1:10">
      <c r="B16" s="9"/>
      <c r="C16" s="11"/>
    </row>
    <row r="17" spans="2:3">
      <c r="B17" s="9"/>
      <c r="C17" s="11"/>
    </row>
    <row r="18" spans="2:3">
      <c r="B18" s="9"/>
      <c r="C18" s="11"/>
    </row>
    <row r="19" spans="2:3">
      <c r="B19" s="9"/>
      <c r="C19" s="11"/>
    </row>
    <row r="20" spans="2:3">
      <c r="C20" s="11"/>
    </row>
    <row r="21" spans="2:3">
      <c r="C21" s="11"/>
    </row>
    <row r="22" spans="2:3">
      <c r="C22" s="11"/>
    </row>
  </sheetData>
  <hyperlinks>
    <hyperlink ref="H6" r:id="rId1"/>
    <hyperlink ref="H7" r:id="rId2"/>
    <hyperlink ref="J7" r:id="rId3"/>
    <hyperlink ref="I7" r:id="rId4"/>
    <hyperlink ref="H11" r:id="rId5"/>
    <hyperlink ref="I11" r:id="rId6"/>
    <hyperlink ref="I10" r:id="rId7" location=":~:text=America's%20subsonic%20Tomahawk%20cruise%20missiles,at%20around%20%242%20million%20each."/>
    <hyperlink ref="J11" r:id="rId8"/>
  </hyperlinks>
  <pageMargins left="0.7" right="0.7" top="0.75" bottom="0.75" header="0.3" footer="0.3"/>
  <pageSetup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ShahedProductionCosts</vt:lpstr>
      <vt:lpstr>Cost comparisons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2023-01-14T15:31:43Z</dcterms:modified>
</cp:coreProperties>
</file>